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08" firstSheet="1" activeTab="1"/>
  </bookViews>
  <sheets>
    <sheet name="Лист1" sheetId="1" state="hidden" r:id="rId1"/>
    <sheet name="Факт ДЭ 2016" sheetId="2" r:id="rId2"/>
    <sheet name="Факт МРСК 2016" sheetId="3" r:id="rId3"/>
  </sheets>
  <definedNames>
    <definedName name="Excel_BuiltIn__FilterDatabase_1">"$лист1.$#ссыл" "$#ССЫЛ!:$#ССЫЛ!$#ССЫЛ!"</definedName>
    <definedName name="Excel_BuiltIn_Print_Area_1">'Лист1'!$A$1:$P$35</definedName>
    <definedName name="Excel_BuiltIn_Print_Area_1_1">'Лист1'!$A$1:$R$38</definedName>
    <definedName name="Excel_BuiltIn_Print_Titles_1">'Лист1'!$7:$7</definedName>
    <definedName name="_xlnm.Print_Area" localSheetId="0">'Лист1'!$A$1:$P$34</definedName>
    <definedName name="_xlnm.Print_Area" localSheetId="1">'Факт ДЭ 2016'!$A$1:$P$21</definedName>
    <definedName name="_xlnm.Print_Area" localSheetId="2">'Факт МРСК 2016'!$A$1:$O$30</definedName>
  </definedNames>
  <calcPr fullCalcOnLoad="1"/>
</workbook>
</file>

<file path=xl/sharedStrings.xml><?xml version="1.0" encoding="utf-8"?>
<sst xmlns="http://schemas.openxmlformats.org/spreadsheetml/2006/main" count="186" uniqueCount="96">
  <si>
    <t>Приложение №1</t>
  </si>
  <si>
    <t xml:space="preserve">Объем услуг на содержание электрических сетей и оплату технологического расхода (потерь)  </t>
  </si>
  <si>
    <t xml:space="preserve"> Наименование</t>
  </si>
  <si>
    <t>Уровень питаюшего напряжения, кВ</t>
  </si>
  <si>
    <t>ГОД</t>
  </si>
  <si>
    <t xml:space="preserve"> I квартал </t>
  </si>
  <si>
    <t xml:space="preserve">II квартал </t>
  </si>
  <si>
    <t xml:space="preserve">III квартал </t>
  </si>
  <si>
    <t xml:space="preserve">IV квартал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</si>
  <si>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</si>
  <si>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</si>
  <si>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</si>
  <si>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</si>
  <si>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</si>
  <si>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</si>
  <si>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</si>
  <si>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</si>
  <si>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</si>
  <si>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</si>
  <si>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</si>
  <si>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</si>
  <si>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</si>
  <si>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электроэнергия</t>
  </si>
  <si>
    <t>ВН - 110 кВ и выше</t>
  </si>
  <si>
    <t>заявленная мощность</t>
  </si>
  <si>
    <t>СН1 - 35 кВ</t>
  </si>
  <si>
    <t>СН2-20-1 кВ</t>
  </si>
  <si>
    <t xml:space="preserve">НН - 0,4 кВ и ниже </t>
  </si>
  <si>
    <t>Всего  электроэнергия:</t>
  </si>
  <si>
    <t>Всего заявленная мощность:</t>
  </si>
  <si>
    <t>Примечания:</t>
  </si>
  <si>
    <t>1. Уровень питающего напряжения определяется в соответствии с Методическими указаниями по расчету регулируемых тарифов и цен на электрическую (тепловую) энергию на розничном (потребительском) рынке, утвержденными приказом ФСТ России № 20-Э/2 от 06.08.04 г. (п.п. 45-46)</t>
  </si>
  <si>
    <t>2. Заявленная величина электрической энергии и мощности населения и приравненных к ним категорий потребителей определяется исходя из прогнозных объемов потребления и указывается совокупной величиной.</t>
  </si>
  <si>
    <t xml:space="preserve">Заказчик </t>
  </si>
  <si>
    <t>Исполнитель</t>
  </si>
  <si>
    <t>ОАО "Донэнерго"</t>
  </si>
  <si>
    <t>Директор</t>
  </si>
  <si>
    <t xml:space="preserve">          МП</t>
  </si>
  <si>
    <t xml:space="preserve">                     МП</t>
  </si>
  <si>
    <t>к договору № 36-УП/2015/10-1055ОПЭ от 03.11.2015 г.</t>
  </si>
  <si>
    <t>В том числе по кварталам и месяцам    тыс.  кВт*ч / тыс. кВт</t>
  </si>
  <si>
    <t>_________________ В.В. Пятибратов</t>
  </si>
  <si>
    <t>_________________ В.В. Завгородний</t>
  </si>
  <si>
    <t>ООО "Донская Сетевая Компания"</t>
  </si>
  <si>
    <t>электрической энергии в процессе ее передачи по сетям ООО "Донская Сетевая Компания"</t>
  </si>
  <si>
    <t>с указанием величины заявленной электрической энергии и мощности на 2017 год</t>
  </si>
  <si>
    <t>Начальник Управления реализации услуг               АО "Донэнерго"</t>
  </si>
  <si>
    <t>с указанием величины заявленной электрической энергии и мощности за 2016 год ФАКТ</t>
  </si>
  <si>
    <t>1. Электрическая энергия (тыс. кВтч)</t>
  </si>
  <si>
    <t>Наименование потребителя услуг, питающего присоединения</t>
  </si>
  <si>
    <r>
      <rPr>
        <b/>
        <sz val="8"/>
        <rFont val="Times New Roman"/>
        <family val="1"/>
      </rPr>
      <t>Уровень питающего напряжения, кВ</t>
    </r>
  </si>
  <si>
    <r>
      <rPr>
        <b/>
        <sz val="8"/>
        <rFont val="Times New Roman"/>
        <family val="1"/>
      </rPr>
      <t>В том числе по кварталам и месяцам тыс.кВтч</t>
    </r>
  </si>
  <si>
    <r>
      <rPr>
        <b/>
        <sz val="8"/>
        <rFont val="Times New Roman"/>
        <family val="1"/>
      </rPr>
      <t>Год</t>
    </r>
  </si>
  <si>
    <r>
      <rPr>
        <b/>
        <sz val="8"/>
        <rFont val="Times New Roman"/>
        <family val="1"/>
      </rPr>
      <t>1квартал</t>
    </r>
  </si>
  <si>
    <r>
      <rPr>
        <b/>
        <sz val="8"/>
        <rFont val="Times New Roman"/>
        <family val="1"/>
      </rPr>
      <t>2квартал</t>
    </r>
  </si>
  <si>
    <r>
      <rPr>
        <b/>
        <sz val="8"/>
        <rFont val="Times New Roman"/>
        <family val="1"/>
      </rPr>
      <t>Зквартал</t>
    </r>
  </si>
  <si>
    <r>
      <rPr>
        <b/>
        <sz val="8"/>
        <rFont val="Times New Roman"/>
        <family val="1"/>
      </rPr>
      <t>4квартал</t>
    </r>
  </si>
  <si>
    <r>
      <rPr>
        <b/>
        <sz val="8"/>
        <rFont val="Times New Roman"/>
        <family val="1"/>
      </rPr>
      <t>Январь</t>
    </r>
  </si>
  <si>
    <r>
      <rPr>
        <b/>
        <sz val="8"/>
        <rFont val="Times New Roman"/>
        <family val="1"/>
      </rPr>
      <t>Февраль</t>
    </r>
  </si>
  <si>
    <r>
      <rPr>
        <b/>
        <sz val="8"/>
        <rFont val="Times New Roman"/>
        <family val="1"/>
      </rPr>
      <t>Март</t>
    </r>
  </si>
  <si>
    <r>
      <rPr>
        <b/>
        <sz val="8"/>
        <rFont val="Times New Roman"/>
        <family val="1"/>
      </rPr>
      <t>Апрель</t>
    </r>
  </si>
  <si>
    <r>
      <rPr>
        <b/>
        <sz val="8"/>
        <rFont val="Times New Roman"/>
        <family val="1"/>
      </rPr>
      <t>Маи</t>
    </r>
  </si>
  <si>
    <r>
      <rPr>
        <b/>
        <sz val="8"/>
        <rFont val="Times New Roman"/>
        <family val="1"/>
      </rPr>
      <t>Июнь</t>
    </r>
  </si>
  <si>
    <r>
      <rPr>
        <b/>
        <sz val="8"/>
        <rFont val="Times New Roman"/>
        <family val="1"/>
      </rPr>
      <t>Июль</t>
    </r>
  </si>
  <si>
    <r>
      <rPr>
        <b/>
        <sz val="8"/>
        <rFont val="Times New Roman"/>
        <family val="1"/>
      </rPr>
      <t>Август</t>
    </r>
  </si>
  <si>
    <r>
      <rPr>
        <b/>
        <sz val="8"/>
        <rFont val="Times New Roman"/>
        <family val="1"/>
      </rPr>
      <t>Сентябрь</t>
    </r>
  </si>
  <si>
    <r>
      <rPr>
        <b/>
        <sz val="8"/>
        <rFont val="Times New Roman"/>
        <family val="1"/>
      </rPr>
      <t>Октябрь</t>
    </r>
  </si>
  <si>
    <r>
      <rPr>
        <b/>
        <sz val="8"/>
        <rFont val="Times New Roman"/>
        <family val="1"/>
      </rPr>
      <t>Ноябрь</t>
    </r>
  </si>
  <si>
    <r>
      <rPr>
        <b/>
        <sz val="8"/>
        <rFont val="Times New Roman"/>
        <family val="1"/>
      </rPr>
      <t>Декабрь</t>
    </r>
  </si>
  <si>
    <r>
      <rPr>
        <b/>
        <sz val="8"/>
        <rFont val="Times New Roman"/>
        <family val="1"/>
      </rPr>
      <t>1</t>
    </r>
  </si>
  <si>
    <r>
      <rPr>
        <b/>
        <sz val="8"/>
        <rFont val="Times New Roman"/>
        <family val="1"/>
      </rPr>
      <t>2</t>
    </r>
  </si>
  <si>
    <r>
      <rPr>
        <b/>
        <sz val="8"/>
        <rFont val="Times New Roman"/>
        <family val="1"/>
      </rPr>
      <t>3</t>
    </r>
  </si>
  <si>
    <r>
      <rPr>
        <b/>
        <sz val="8"/>
        <rFont val="Times New Roman"/>
        <family val="1"/>
      </rPr>
      <t>4</t>
    </r>
  </si>
  <si>
    <r>
      <rPr>
        <b/>
        <sz val="8"/>
        <rFont val="Times New Roman"/>
        <family val="1"/>
      </rPr>
      <t>5</t>
    </r>
  </si>
  <si>
    <r>
      <rPr>
        <b/>
        <sz val="8"/>
        <rFont val="Times New Roman"/>
        <family val="1"/>
      </rPr>
      <t>6</t>
    </r>
  </si>
  <si>
    <r>
      <rPr>
        <b/>
        <sz val="8"/>
        <rFont val="Times New Roman"/>
        <family val="1"/>
      </rPr>
      <t>7</t>
    </r>
  </si>
  <si>
    <r>
      <rPr>
        <b/>
        <sz val="8"/>
        <rFont val="Times New Roman"/>
        <family val="1"/>
      </rPr>
      <t>8</t>
    </r>
  </si>
  <si>
    <r>
      <rPr>
        <b/>
        <sz val="8"/>
        <rFont val="Times New Roman"/>
        <family val="1"/>
      </rPr>
      <t>9</t>
    </r>
  </si>
  <si>
    <r>
      <rPr>
        <b/>
        <sz val="8"/>
        <rFont val="Times New Roman"/>
        <family val="1"/>
      </rPr>
      <t>10</t>
    </r>
  </si>
  <si>
    <r>
      <rPr>
        <b/>
        <sz val="8"/>
        <rFont val="Times New Roman"/>
        <family val="1"/>
      </rPr>
      <t>11</t>
    </r>
  </si>
  <si>
    <r>
      <rPr>
        <b/>
        <sz val="8"/>
        <rFont val="Times New Roman"/>
        <family val="1"/>
      </rPr>
      <t>12</t>
    </r>
  </si>
  <si>
    <r>
      <rPr>
        <b/>
        <sz val="8"/>
        <rFont val="Times New Roman"/>
        <family val="1"/>
      </rPr>
      <t>13</t>
    </r>
  </si>
  <si>
    <r>
      <rPr>
        <b/>
        <sz val="8"/>
        <rFont val="Times New Roman"/>
        <family val="1"/>
      </rPr>
      <t>14</t>
    </r>
  </si>
  <si>
    <r>
      <rPr>
        <b/>
        <sz val="8"/>
        <rFont val="Times New Roman"/>
        <family val="1"/>
      </rPr>
      <t>15</t>
    </r>
  </si>
  <si>
    <r>
      <rPr>
        <b/>
        <i/>
        <sz val="8"/>
        <rFont val="Times New Roman"/>
        <family val="1"/>
      </rPr>
      <t>Итого:</t>
    </r>
  </si>
  <si>
    <t>ООО "ДСК"</t>
  </si>
  <si>
    <r>
      <rPr>
        <b/>
        <sz val="8"/>
        <rFont val="Times New Roman"/>
        <family val="1"/>
      </rPr>
      <t>ВН</t>
    </r>
  </si>
  <si>
    <r>
      <rPr>
        <b/>
        <sz val="8"/>
        <rFont val="Times New Roman"/>
        <family val="1"/>
      </rPr>
      <t>СН1</t>
    </r>
  </si>
  <si>
    <r>
      <rPr>
        <b/>
        <sz val="8"/>
        <rFont val="Times New Roman"/>
        <family val="1"/>
      </rPr>
      <t>СН2</t>
    </r>
  </si>
  <si>
    <t>НН</t>
  </si>
  <si>
    <r>
      <rPr>
        <b/>
        <sz val="14"/>
        <rFont val="Times New Roman"/>
        <family val="1"/>
      </rPr>
      <t>2. Заявленная мощность (МВт)</t>
    </r>
  </si>
  <si>
    <r>
      <rPr>
        <b/>
        <sz val="8"/>
        <rFont val="Times New Roman"/>
        <family val="1"/>
      </rPr>
      <t>НН</t>
    </r>
  </si>
  <si>
    <t>2016 год</t>
  </si>
  <si>
    <t xml:space="preserve">Объем услуг  на содержание электрических сетей и оплату технологического расхода (потерь)  </t>
  </si>
  <si>
    <t>электрической энергии в процессе ее передачи по сетям ООО "Донская Сетевая Компания" оказанных ПАО "МРСК Юга"</t>
  </si>
  <si>
    <t>электрической энергии в процессе ее передачи по сетям ООО "Донская Сетевая Компания" оказанных АО "ДОНЭНЕРГО"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</si>
</sst>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"/>
    <numFmt numFmtId="183" formatCode="#,##0.000"/>
    <numFmt numFmtId="184" formatCode="#,##0.0000"/>
    <numFmt numFmtId="185" formatCode="&quot;$&quot;#,##0_);[Red]\(&quot;$&quot;#,##0\)"/>
    <numFmt numFmtId="186" formatCode="_-* #,##0_$_-;\-* #,##0_$_-;_-* &quot;-&quot;_$_-;_-@_-"/>
    <numFmt numFmtId="187" formatCode="_-* #,##0.00&quot;$&quot;_-;\-* #,##0.00&quot;$&quot;_-;_-* &quot;-&quot;??&quot;$&quot;_-;_-@_-"/>
    <numFmt numFmtId="188" formatCode="_-* #,##0.00_$_-;\-* #,##0.00_$_-;_-* &quot;-&quot;??_$_-;_-@_-"/>
    <numFmt numFmtId="189" formatCode="_-* #,##0.000_р_._-;\-* #,##0.000_р_._-;_-* &quot;-&quot;??_р_._-;_-@_-"/>
    <numFmt numFmtId="190" formatCode="d/m"/>
    <numFmt numFmtId="191" formatCode="_-* #,##0_р_._-;\-* #,##0_р_._-;_-* &quot;-&quot;??_р_._-;_-@_-"/>
    <numFmt numFmtId="192" formatCode="_-* #,##0.000_р_._-;\-* #,##0.000_р_._-;_-* &quot;-&quot;???_р_._-;_-@_-"/>
  </numFmts>
  <fonts count="6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3" fillId="0" borderId="0" applyNumberFormat="0">
      <alignment horizontal="left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Border="0">
      <alignment horizontal="center" vertical="center" wrapText="1"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6" fillId="0" borderId="6" applyBorder="0">
      <alignment horizontal="center" vertical="center" wrapText="1"/>
      <protection/>
    </xf>
    <xf numFmtId="4" fontId="37" fillId="28" borderId="7" applyBorder="0">
      <alignment horizontal="right"/>
      <protection/>
    </xf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58" fillId="0" borderId="11" applyNumberFormat="0" applyFill="0" applyAlignment="0" applyProtection="0"/>
    <xf numFmtId="0" fontId="30" fillId="0" borderId="0">
      <alignment/>
      <protection/>
    </xf>
    <xf numFmtId="0" fontId="59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7" fillId="33" borderId="0" applyFont="0" applyBorder="0">
      <alignment horizontal="right"/>
      <protection/>
    </xf>
    <xf numFmtId="4" fontId="37" fillId="33" borderId="12" applyBorder="0">
      <alignment horizontal="right"/>
      <protection/>
    </xf>
    <xf numFmtId="0" fontId="60" fillId="3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80" fontId="4" fillId="0" borderId="7" xfId="0" applyNumberFormat="1" applyFont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/>
    </xf>
    <xf numFmtId="180" fontId="4" fillId="0" borderId="7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/>
    </xf>
    <xf numFmtId="180" fontId="9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0" fillId="0" borderId="0" xfId="68">
      <alignment/>
      <protection/>
    </xf>
    <xf numFmtId="0" fontId="8" fillId="0" borderId="0" xfId="68" applyFont="1" applyBorder="1" applyAlignment="1">
      <alignment vertical="top"/>
      <protection/>
    </xf>
    <xf numFmtId="0" fontId="39" fillId="0" borderId="0" xfId="68" applyFont="1" applyBorder="1" applyAlignment="1">
      <alignment vertical="top"/>
      <protection/>
    </xf>
    <xf numFmtId="0" fontId="0" fillId="0" borderId="0" xfId="68" applyAlignment="1">
      <alignment/>
      <protection/>
    </xf>
    <xf numFmtId="0" fontId="0" fillId="0" borderId="7" xfId="68" applyBorder="1" applyAlignment="1">
      <alignment horizontal="left" vertical="top" indent="3"/>
      <protection/>
    </xf>
    <xf numFmtId="0" fontId="0" fillId="0" borderId="7" xfId="68" applyBorder="1" applyAlignment="1">
      <alignment horizontal="left" vertical="top"/>
      <protection/>
    </xf>
    <xf numFmtId="0" fontId="40" fillId="0" borderId="7" xfId="68" applyFont="1" applyBorder="1" applyAlignment="1">
      <alignment horizontal="center" vertical="top"/>
      <protection/>
    </xf>
    <xf numFmtId="0" fontId="0" fillId="0" borderId="7" xfId="68" applyBorder="1" applyAlignment="1">
      <alignment horizontal="center" vertical="top"/>
      <protection/>
    </xf>
    <xf numFmtId="0" fontId="0" fillId="0" borderId="7" xfId="68" applyBorder="1" applyAlignment="1">
      <alignment horizontal="left" vertical="top" indent="2"/>
      <protection/>
    </xf>
    <xf numFmtId="0" fontId="40" fillId="0" borderId="7" xfId="68" applyFont="1" applyBorder="1" applyAlignment="1">
      <alignment horizontal="center" vertical="top" wrapText="1"/>
      <protection/>
    </xf>
    <xf numFmtId="0" fontId="0" fillId="0" borderId="7" xfId="68" applyBorder="1" applyAlignment="1">
      <alignment horizontal="center" vertical="top" wrapText="1"/>
      <protection/>
    </xf>
    <xf numFmtId="0" fontId="0" fillId="0" borderId="7" xfId="68" applyBorder="1" applyAlignment="1">
      <alignment horizontal="center" vertical="center"/>
      <protection/>
    </xf>
    <xf numFmtId="0" fontId="0" fillId="0" borderId="7" xfId="68" applyBorder="1" applyAlignment="1">
      <alignment horizontal="center" vertical="top"/>
      <protection/>
    </xf>
    <xf numFmtId="0" fontId="38" fillId="0" borderId="7" xfId="68" applyFont="1" applyBorder="1" applyAlignment="1">
      <alignment horizontal="center" vertical="top"/>
      <protection/>
    </xf>
    <xf numFmtId="180" fontId="28" fillId="0" borderId="7" xfId="68" applyNumberFormat="1" applyFont="1" applyBorder="1" applyAlignment="1">
      <alignment horizontal="center" vertical="top"/>
      <protection/>
    </xf>
    <xf numFmtId="183" fontId="38" fillId="0" borderId="7" xfId="65" applyNumberFormat="1" applyFont="1" applyBorder="1" applyAlignment="1">
      <alignment horizontal="center" vertical="center" wrapText="1"/>
      <protection/>
    </xf>
    <xf numFmtId="0" fontId="38" fillId="0" borderId="7" xfId="68" applyFont="1" applyBorder="1" applyAlignment="1">
      <alignment horizontal="center" vertical="center"/>
      <protection/>
    </xf>
    <xf numFmtId="180" fontId="0" fillId="0" borderId="7" xfId="68" applyNumberFormat="1" applyBorder="1" applyAlignment="1">
      <alignment horizontal="center" vertical="top"/>
      <protection/>
    </xf>
    <xf numFmtId="0" fontId="40" fillId="0" borderId="7" xfId="68" applyFont="1" applyBorder="1" applyAlignment="1">
      <alignment horizontal="center" vertical="top"/>
      <protection/>
    </xf>
    <xf numFmtId="43" fontId="0" fillId="0" borderId="7" xfId="68" applyNumberFormat="1" applyBorder="1" applyAlignment="1">
      <alignment horizontal="left" vertical="top"/>
      <protection/>
    </xf>
    <xf numFmtId="189" fontId="0" fillId="0" borderId="7" xfId="68" applyNumberFormat="1" applyBorder="1" applyAlignment="1">
      <alignment horizontal="center" vertical="top"/>
      <protection/>
    </xf>
    <xf numFmtId="191" fontId="0" fillId="0" borderId="7" xfId="68" applyNumberFormat="1" applyBorder="1" applyAlignment="1">
      <alignment horizontal="center" vertical="top"/>
      <protection/>
    </xf>
    <xf numFmtId="0" fontId="0" fillId="0" borderId="7" xfId="68" applyBorder="1" applyAlignment="1">
      <alignment horizontal="left" vertical="top" indent="1"/>
      <protection/>
    </xf>
    <xf numFmtId="192" fontId="0" fillId="0" borderId="7" xfId="68" applyNumberFormat="1" applyBorder="1" applyAlignment="1">
      <alignment horizontal="center" vertical="center"/>
      <protection/>
    </xf>
    <xf numFmtId="0" fontId="28" fillId="0" borderId="7" xfId="68" applyFont="1" applyBorder="1" applyAlignment="1">
      <alignment horizontal="center" vertical="top"/>
      <protection/>
    </xf>
    <xf numFmtId="43" fontId="28" fillId="0" borderId="7" xfId="68" applyNumberFormat="1" applyFont="1" applyBorder="1" applyAlignment="1">
      <alignment horizontal="left" vertical="top"/>
      <protection/>
    </xf>
    <xf numFmtId="189" fontId="28" fillId="0" borderId="7" xfId="68" applyNumberFormat="1" applyFont="1" applyBorder="1" applyAlignment="1">
      <alignment horizontal="center" vertical="top"/>
      <protection/>
    </xf>
    <xf numFmtId="192" fontId="28" fillId="0" borderId="7" xfId="68" applyNumberFormat="1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8" fillId="0" borderId="7" xfId="68" applyFont="1" applyBorder="1" applyAlignment="1">
      <alignment horizontal="left" vertical="top"/>
      <protection/>
    </xf>
    <xf numFmtId="0" fontId="6" fillId="0" borderId="0" xfId="0" applyFont="1" applyBorder="1" applyAlignment="1">
      <alignment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3 2" xfId="65"/>
    <cellStyle name="Обычный 4" xfId="66"/>
    <cellStyle name="Обычный 5" xfId="67"/>
    <cellStyle name="Обычный 6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3Com" xfId="76"/>
    <cellStyle name="Тысячи_3Com" xfId="77"/>
    <cellStyle name="Comma" xfId="78"/>
    <cellStyle name="Comma [0]" xfId="79"/>
    <cellStyle name="Финансовый 2" xfId="80"/>
    <cellStyle name="Финансовый 3" xfId="81"/>
    <cellStyle name="Формула" xfId="82"/>
    <cellStyle name="ФормулаВБ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247650</xdr:rowOff>
    </xdr:from>
    <xdr:to>
      <xdr:col>5</xdr:col>
      <xdr:colOff>114300</xdr:colOff>
      <xdr:row>24</xdr:row>
      <xdr:rowOff>28575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7724775" y="6934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114300</xdr:rowOff>
    </xdr:from>
    <xdr:to>
      <xdr:col>5</xdr:col>
      <xdr:colOff>114300</xdr:colOff>
      <xdr:row>24</xdr:row>
      <xdr:rowOff>161925</xdr:rowOff>
    </xdr:to>
    <xdr:sp fLocksText="0">
      <xdr:nvSpPr>
        <xdr:cNvPr id="2" name="Текстовое поле 2"/>
        <xdr:cNvSpPr txBox="1">
          <a:spLocks noChangeArrowheads="1"/>
        </xdr:cNvSpPr>
      </xdr:nvSpPr>
      <xdr:spPr>
        <a:xfrm>
          <a:off x="7724775" y="70675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247650</xdr:rowOff>
    </xdr:from>
    <xdr:to>
      <xdr:col>5</xdr:col>
      <xdr:colOff>114300</xdr:colOff>
      <xdr:row>21</xdr:row>
      <xdr:rowOff>0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7724775" y="6419850"/>
          <a:ext cx="114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60" zoomScaleNormal="60" zoomScaleSheetLayoutView="50" zoomScalePageLayoutView="0" workbookViewId="0" topLeftCell="A4">
      <selection activeCell="D23" sqref="D23"/>
    </sheetView>
  </sheetViews>
  <sheetFormatPr defaultColWidth="9.00390625" defaultRowHeight="9.75" customHeight="1"/>
  <cols>
    <col min="1" max="1" width="29.625" style="1" customWidth="1"/>
    <col min="2" max="2" width="20.875" style="1" customWidth="1"/>
    <col min="3" max="3" width="17.375" style="1" customWidth="1"/>
    <col min="4" max="15" width="16.75390625" style="1" customWidth="1"/>
    <col min="16" max="16" width="16.375" style="1" customWidth="1"/>
    <col min="17" max="17" width="9.125" style="1" customWidth="1"/>
    <col min="18" max="24" width="0" style="1" hidden="1" customWidth="1"/>
    <col min="25" max="16384" width="9.125" style="1" customWidth="1"/>
  </cols>
  <sheetData>
    <row r="1" spans="1:16" s="7" customFormat="1" ht="2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5"/>
      <c r="P1" s="6" t="s">
        <v>0</v>
      </c>
    </row>
    <row r="2" spans="1:16" s="7" customFormat="1" ht="20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P2" s="6" t="s">
        <v>39</v>
      </c>
    </row>
    <row r="3" spans="1:16" s="7" customFormat="1" ht="2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7" customFormat="1" ht="21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7" customFormat="1" ht="27" customHeight="1">
      <c r="A5" s="41" t="s">
        <v>44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8" customFormat="1" ht="20.25">
      <c r="A6" s="40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8" customFormat="1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ht="11.25" customHeight="1"/>
    <row r="10" spans="1:16" ht="42.75" customHeight="1">
      <c r="A10" s="43" t="s">
        <v>2</v>
      </c>
      <c r="B10" s="43"/>
      <c r="C10" s="44" t="s">
        <v>3</v>
      </c>
      <c r="D10" s="45" t="s">
        <v>40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 t="s">
        <v>4</v>
      </c>
    </row>
    <row r="11" spans="1:16" ht="30.75" customHeight="1">
      <c r="A11" s="43"/>
      <c r="B11" s="43"/>
      <c r="C11" s="44"/>
      <c r="D11" s="45" t="s">
        <v>5</v>
      </c>
      <c r="E11" s="45"/>
      <c r="F11" s="45"/>
      <c r="G11" s="45" t="s">
        <v>6</v>
      </c>
      <c r="H11" s="45"/>
      <c r="I11" s="45"/>
      <c r="J11" s="45" t="s">
        <v>7</v>
      </c>
      <c r="K11" s="45"/>
      <c r="L11" s="45"/>
      <c r="M11" s="45" t="s">
        <v>8</v>
      </c>
      <c r="N11" s="45"/>
      <c r="O11" s="45"/>
      <c r="P11" s="46"/>
    </row>
    <row r="12" spans="1:16" ht="31.5" customHeight="1">
      <c r="A12" s="43"/>
      <c r="B12" s="43"/>
      <c r="C12" s="44"/>
      <c r="D12" s="26" t="s">
        <v>9</v>
      </c>
      <c r="E12" s="26" t="s">
        <v>10</v>
      </c>
      <c r="F12" s="26" t="s">
        <v>11</v>
      </c>
      <c r="G12" s="26" t="s">
        <v>12</v>
      </c>
      <c r="H12" s="26" t="s">
        <v>13</v>
      </c>
      <c r="I12" s="26" t="s">
        <v>14</v>
      </c>
      <c r="J12" s="26" t="s">
        <v>15</v>
      </c>
      <c r="K12" s="26" t="s">
        <v>16</v>
      </c>
      <c r="L12" s="26" t="s">
        <v>17</v>
      </c>
      <c r="M12" s="26" t="s">
        <v>18</v>
      </c>
      <c r="N12" s="26" t="s">
        <v>19</v>
      </c>
      <c r="O12" s="26" t="s">
        <v>20</v>
      </c>
      <c r="P12" s="46"/>
    </row>
    <row r="13" spans="1:16" ht="18" customHeight="1">
      <c r="A13" s="9">
        <v>1</v>
      </c>
      <c r="B13" s="9">
        <v>2</v>
      </c>
      <c r="C13" s="24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</row>
    <row r="14" spans="1:16" ht="21" customHeight="1">
      <c r="A14" s="47" t="s">
        <v>21</v>
      </c>
      <c r="B14" s="10" t="s">
        <v>22</v>
      </c>
      <c r="C14" s="48" t="s">
        <v>23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6" ht="33" customHeight="1">
      <c r="A15" s="47"/>
      <c r="B15" s="10" t="s">
        <v>24</v>
      </c>
      <c r="C15" s="48"/>
      <c r="D15" s="28"/>
      <c r="E15" s="28"/>
      <c r="F15" s="28"/>
      <c r="G15" s="28"/>
      <c r="H15" s="28"/>
      <c r="I15" s="28"/>
      <c r="J15" s="28"/>
      <c r="K15" s="30"/>
      <c r="L15" s="30"/>
      <c r="M15" s="30"/>
      <c r="N15" s="30"/>
      <c r="O15" s="30"/>
      <c r="P15" s="31"/>
    </row>
    <row r="16" spans="1:16" ht="21" customHeight="1">
      <c r="A16" s="47" t="s">
        <v>21</v>
      </c>
      <c r="B16" s="10" t="s">
        <v>22</v>
      </c>
      <c r="C16" s="49" t="s">
        <v>25</v>
      </c>
      <c r="D16" s="28"/>
      <c r="E16" s="28"/>
      <c r="F16" s="28"/>
      <c r="G16" s="28"/>
      <c r="H16" s="28"/>
      <c r="I16" s="28"/>
      <c r="J16" s="28"/>
      <c r="K16" s="30"/>
      <c r="L16" s="30"/>
      <c r="M16" s="30"/>
      <c r="N16" s="30"/>
      <c r="O16" s="30"/>
      <c r="P16" s="31"/>
    </row>
    <row r="17" spans="1:23" ht="33" customHeight="1">
      <c r="A17" s="47"/>
      <c r="B17" s="10" t="s">
        <v>24</v>
      </c>
      <c r="C17" s="49"/>
      <c r="D17" s="28"/>
      <c r="E17" s="28"/>
      <c r="F17" s="28"/>
      <c r="G17" s="28"/>
      <c r="H17" s="28"/>
      <c r="I17" s="28"/>
      <c r="J17" s="28"/>
      <c r="K17" s="30"/>
      <c r="L17" s="30"/>
      <c r="M17" s="30"/>
      <c r="N17" s="30"/>
      <c r="O17" s="30"/>
      <c r="P17" s="31"/>
      <c r="R17"/>
      <c r="S17"/>
      <c r="T17"/>
      <c r="U17"/>
      <c r="V17"/>
      <c r="W17"/>
    </row>
    <row r="18" spans="1:24" ht="21" customHeight="1">
      <c r="A18" s="47" t="s">
        <v>21</v>
      </c>
      <c r="B18" s="10" t="s">
        <v>22</v>
      </c>
      <c r="C18" s="49" t="s">
        <v>26</v>
      </c>
      <c r="D18" s="28">
        <v>357.338</v>
      </c>
      <c r="E18" s="28">
        <v>396.658</v>
      </c>
      <c r="F18" s="28">
        <v>285.628</v>
      </c>
      <c r="G18" s="28">
        <v>247.575</v>
      </c>
      <c r="H18" s="28">
        <v>329.861</v>
      </c>
      <c r="I18" s="28">
        <v>324.19</v>
      </c>
      <c r="J18" s="28">
        <v>338.33</v>
      </c>
      <c r="K18" s="32">
        <v>344.008</v>
      </c>
      <c r="L18" s="32">
        <v>286.113</v>
      </c>
      <c r="M18" s="32">
        <v>391.05</v>
      </c>
      <c r="N18" s="32">
        <v>392.258</v>
      </c>
      <c r="O18" s="32">
        <v>466.818</v>
      </c>
      <c r="P18" s="38">
        <f>SUM(D18:O18)</f>
        <v>4159.826999999999</v>
      </c>
      <c r="Q18" s="34"/>
      <c r="R18" s="11">
        <v>67618</v>
      </c>
      <c r="S18" s="11">
        <v>76271</v>
      </c>
      <c r="T18" s="11">
        <v>117744</v>
      </c>
      <c r="U18" s="11">
        <v>98272</v>
      </c>
      <c r="V18" s="11">
        <v>208068</v>
      </c>
      <c r="W18" s="11">
        <v>567973</v>
      </c>
      <c r="X18" s="1">
        <f>Q18-(Q18*0.03)</f>
        <v>0</v>
      </c>
    </row>
    <row r="19" spans="1:16" ht="33" customHeight="1">
      <c r="A19" s="47"/>
      <c r="B19" s="10" t="s">
        <v>24</v>
      </c>
      <c r="C19" s="49"/>
      <c r="D19" s="28">
        <f>D18/4500*12</f>
        <v>0.9529013333333334</v>
      </c>
      <c r="E19" s="28">
        <f aca="true" t="shared" si="0" ref="E19:O19">E18/4500*12</f>
        <v>1.0577546666666666</v>
      </c>
      <c r="F19" s="28">
        <f t="shared" si="0"/>
        <v>0.7616746666666666</v>
      </c>
      <c r="G19" s="28">
        <f t="shared" si="0"/>
        <v>0.6602</v>
      </c>
      <c r="H19" s="28">
        <f t="shared" si="0"/>
        <v>0.8796293333333334</v>
      </c>
      <c r="I19" s="28">
        <f t="shared" si="0"/>
        <v>0.8645066666666665</v>
      </c>
      <c r="J19" s="28">
        <f t="shared" si="0"/>
        <v>0.9022133333333333</v>
      </c>
      <c r="K19" s="28">
        <f t="shared" si="0"/>
        <v>0.9173546666666667</v>
      </c>
      <c r="L19" s="28">
        <f t="shared" si="0"/>
        <v>0.7629679999999999</v>
      </c>
      <c r="M19" s="28">
        <f t="shared" si="0"/>
        <v>1.0428000000000002</v>
      </c>
      <c r="N19" s="28">
        <f t="shared" si="0"/>
        <v>1.0460213333333332</v>
      </c>
      <c r="O19" s="28">
        <f t="shared" si="0"/>
        <v>1.244848</v>
      </c>
      <c r="P19" s="29">
        <f>SUM(D19:O19)/12</f>
        <v>0.924406</v>
      </c>
    </row>
    <row r="20" spans="1:23" ht="21" customHeight="1">
      <c r="A20" s="47" t="s">
        <v>21</v>
      </c>
      <c r="B20" s="10" t="s">
        <v>22</v>
      </c>
      <c r="C20" s="48" t="s">
        <v>27</v>
      </c>
      <c r="D20" s="28">
        <v>5.149</v>
      </c>
      <c r="E20" s="28">
        <v>4.564</v>
      </c>
      <c r="F20" s="28">
        <v>6.436</v>
      </c>
      <c r="G20" s="28">
        <v>6.436</v>
      </c>
      <c r="H20" s="28">
        <v>5.617</v>
      </c>
      <c r="I20" s="28">
        <v>9.362</v>
      </c>
      <c r="J20" s="28">
        <v>8.66</v>
      </c>
      <c r="K20" s="33">
        <v>10.532</v>
      </c>
      <c r="L20" s="33">
        <v>8.075</v>
      </c>
      <c r="M20" s="33">
        <v>4.681</v>
      </c>
      <c r="N20" s="33">
        <v>4.447</v>
      </c>
      <c r="O20" s="33">
        <v>2.809</v>
      </c>
      <c r="P20" s="39">
        <f>SUM(D20:O20)</f>
        <v>76.768</v>
      </c>
      <c r="R20" s="14">
        <v>2000</v>
      </c>
      <c r="S20" s="14">
        <v>1400</v>
      </c>
      <c r="T20" s="14">
        <v>3700</v>
      </c>
      <c r="U20" s="14">
        <v>2200</v>
      </c>
      <c r="V20" s="14">
        <v>11500</v>
      </c>
      <c r="W20" s="15">
        <f>SUM(R20:V20)</f>
        <v>20800</v>
      </c>
    </row>
    <row r="21" spans="1:23" ht="33" customHeight="1">
      <c r="A21" s="47"/>
      <c r="B21" s="10" t="s">
        <v>24</v>
      </c>
      <c r="C21" s="48"/>
      <c r="D21" s="28">
        <f>D20/4500*12</f>
        <v>0.013730666666666667</v>
      </c>
      <c r="E21" s="28">
        <f aca="true" t="shared" si="1" ref="E21:O21">E20/4500*12</f>
        <v>0.012170666666666666</v>
      </c>
      <c r="F21" s="28">
        <f t="shared" si="1"/>
        <v>0.017162666666666666</v>
      </c>
      <c r="G21" s="28">
        <f t="shared" si="1"/>
        <v>0.017162666666666666</v>
      </c>
      <c r="H21" s="28">
        <f t="shared" si="1"/>
        <v>0.014978666666666666</v>
      </c>
      <c r="I21" s="28">
        <f t="shared" si="1"/>
        <v>0.024965333333333336</v>
      </c>
      <c r="J21" s="28">
        <f t="shared" si="1"/>
        <v>0.023093333333333334</v>
      </c>
      <c r="K21" s="28">
        <f t="shared" si="1"/>
        <v>0.028085333333333334</v>
      </c>
      <c r="L21" s="28">
        <f t="shared" si="1"/>
        <v>0.02153333333333333</v>
      </c>
      <c r="M21" s="28">
        <f t="shared" si="1"/>
        <v>0.012482666666666668</v>
      </c>
      <c r="N21" s="28">
        <f t="shared" si="1"/>
        <v>0.011858666666666667</v>
      </c>
      <c r="O21" s="28">
        <f t="shared" si="1"/>
        <v>0.007490666666666668</v>
      </c>
      <c r="P21" s="39">
        <f>SUM(D21:O21)/12</f>
        <v>0.017059555555555554</v>
      </c>
      <c r="R21" s="12">
        <v>2.8</v>
      </c>
      <c r="S21" s="12">
        <v>1.9</v>
      </c>
      <c r="T21" s="12">
        <v>5.1</v>
      </c>
      <c r="U21" s="12">
        <v>1.3</v>
      </c>
      <c r="V21" s="12">
        <v>16</v>
      </c>
      <c r="W21" s="13">
        <v>16</v>
      </c>
    </row>
    <row r="22" spans="1:16" ht="21" customHeight="1">
      <c r="A22" s="53" t="s">
        <v>28</v>
      </c>
      <c r="B22" s="53"/>
      <c r="C22" s="25"/>
      <c r="D22" s="29">
        <f>D18+D20</f>
        <v>362.487</v>
      </c>
      <c r="E22" s="29">
        <f aca="true" t="shared" si="2" ref="E22:O22">E18+E20</f>
        <v>401.22200000000004</v>
      </c>
      <c r="F22" s="29">
        <f t="shared" si="2"/>
        <v>292.06399999999996</v>
      </c>
      <c r="G22" s="29">
        <f t="shared" si="2"/>
        <v>254.011</v>
      </c>
      <c r="H22" s="29">
        <f t="shared" si="2"/>
        <v>335.478</v>
      </c>
      <c r="I22" s="29">
        <f t="shared" si="2"/>
        <v>333.552</v>
      </c>
      <c r="J22" s="29">
        <f t="shared" si="2"/>
        <v>346.99</v>
      </c>
      <c r="K22" s="29">
        <f t="shared" si="2"/>
        <v>354.53999999999996</v>
      </c>
      <c r="L22" s="29">
        <f t="shared" si="2"/>
        <v>294.188</v>
      </c>
      <c r="M22" s="29">
        <f t="shared" si="2"/>
        <v>395.731</v>
      </c>
      <c r="N22" s="29">
        <f t="shared" si="2"/>
        <v>396.705</v>
      </c>
      <c r="O22" s="29">
        <f t="shared" si="2"/>
        <v>469.627</v>
      </c>
      <c r="P22" s="29">
        <f>SUM(D22:O22)</f>
        <v>4236.595</v>
      </c>
    </row>
    <row r="23" spans="1:16" ht="21" customHeight="1">
      <c r="A23" s="53" t="s">
        <v>29</v>
      </c>
      <c r="B23" s="53"/>
      <c r="C23" s="25"/>
      <c r="D23" s="29">
        <f>D19+D21</f>
        <v>0.966632</v>
      </c>
      <c r="E23" s="29">
        <f aca="true" t="shared" si="3" ref="E23:O23">E19+E21</f>
        <v>1.0699253333333334</v>
      </c>
      <c r="F23" s="29">
        <f t="shared" si="3"/>
        <v>0.7788373333333333</v>
      </c>
      <c r="G23" s="29">
        <f t="shared" si="3"/>
        <v>0.6773626666666667</v>
      </c>
      <c r="H23" s="29">
        <f t="shared" si="3"/>
        <v>0.8946080000000001</v>
      </c>
      <c r="I23" s="29">
        <f t="shared" si="3"/>
        <v>0.8894719999999998</v>
      </c>
      <c r="J23" s="29">
        <f t="shared" si="3"/>
        <v>0.9253066666666666</v>
      </c>
      <c r="K23" s="29">
        <f t="shared" si="3"/>
        <v>0.94544</v>
      </c>
      <c r="L23" s="29">
        <f t="shared" si="3"/>
        <v>0.7845013333333332</v>
      </c>
      <c r="M23" s="29">
        <f t="shared" si="3"/>
        <v>1.0552826666666668</v>
      </c>
      <c r="N23" s="29">
        <f t="shared" si="3"/>
        <v>1.05788</v>
      </c>
      <c r="O23" s="29">
        <f t="shared" si="3"/>
        <v>1.2523386666666667</v>
      </c>
      <c r="P23" s="29">
        <f>SUM(D23:O23)/12</f>
        <v>0.9414655555555557</v>
      </c>
    </row>
    <row r="24" spans="1:16" s="8" customFormat="1" ht="14.25" customHeight="1">
      <c r="A24" s="58" t="s">
        <v>30</v>
      </c>
      <c r="B24" s="59" t="s">
        <v>31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s="8" customFormat="1" ht="18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s="8" customFormat="1" ht="18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s="8" customFormat="1" ht="20.25" customHeight="1">
      <c r="A27" s="16"/>
      <c r="B27" s="6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8" customFormat="1" ht="30" customHeight="1">
      <c r="A28" s="16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8" customFormat="1" ht="21.75" customHeight="1">
      <c r="A29" s="18"/>
      <c r="B29" s="50" t="s">
        <v>33</v>
      </c>
      <c r="C29" s="50"/>
      <c r="D29" s="50"/>
      <c r="E29" s="19"/>
      <c r="F29" s="19"/>
      <c r="G29" s="19"/>
      <c r="H29" s="50" t="s">
        <v>34</v>
      </c>
      <c r="I29" s="50"/>
      <c r="J29" s="50"/>
      <c r="K29" s="50"/>
      <c r="L29" s="20"/>
      <c r="M29" s="21"/>
      <c r="N29" s="21"/>
      <c r="O29" s="1"/>
      <c r="P29" s="1"/>
    </row>
    <row r="30" spans="1:16" s="8" customFormat="1" ht="21" customHeight="1">
      <c r="A30" s="18"/>
      <c r="B30" s="50" t="s">
        <v>35</v>
      </c>
      <c r="C30" s="50"/>
      <c r="D30" s="50"/>
      <c r="E30" s="19"/>
      <c r="F30" s="19"/>
      <c r="G30" s="19"/>
      <c r="H30" s="50" t="s">
        <v>43</v>
      </c>
      <c r="I30" s="50"/>
      <c r="J30" s="50"/>
      <c r="K30" s="50"/>
      <c r="L30" s="20"/>
      <c r="M30" s="21"/>
      <c r="N30" s="21"/>
      <c r="O30" s="1"/>
      <c r="P30" s="1"/>
    </row>
    <row r="31" spans="1:16" s="8" customFormat="1" ht="38.25" customHeight="1">
      <c r="A31" s="22"/>
      <c r="B31" s="51" t="s">
        <v>46</v>
      </c>
      <c r="C31" s="51"/>
      <c r="D31" s="51"/>
      <c r="E31" s="4"/>
      <c r="F31" s="4"/>
      <c r="G31" s="4"/>
      <c r="H31" s="52" t="s">
        <v>36</v>
      </c>
      <c r="I31" s="52"/>
      <c r="J31" s="52"/>
      <c r="K31" s="52"/>
      <c r="L31" s="20"/>
      <c r="M31" s="21"/>
      <c r="N31" s="21"/>
      <c r="O31" s="1"/>
      <c r="P31" s="1"/>
    </row>
    <row r="32" spans="1:16" s="8" customFormat="1" ht="42" customHeight="1">
      <c r="A32" s="18"/>
      <c r="B32" s="54" t="s">
        <v>41</v>
      </c>
      <c r="C32" s="54"/>
      <c r="D32" s="54"/>
      <c r="E32" s="4"/>
      <c r="F32" s="4"/>
      <c r="G32" s="4"/>
      <c r="H32" s="56" t="s">
        <v>42</v>
      </c>
      <c r="I32" s="56"/>
      <c r="J32" s="56"/>
      <c r="K32" s="56"/>
      <c r="L32" s="20"/>
      <c r="M32" s="21"/>
      <c r="N32" s="21"/>
      <c r="O32" s="1"/>
      <c r="P32" s="1"/>
    </row>
    <row r="33" spans="1:16" s="8" customFormat="1" ht="26.25">
      <c r="A33" s="18"/>
      <c r="B33" s="57" t="s">
        <v>37</v>
      </c>
      <c r="C33" s="57"/>
      <c r="D33" s="57"/>
      <c r="E33" s="4"/>
      <c r="F33" s="4"/>
      <c r="G33" s="4"/>
      <c r="H33" s="57" t="s">
        <v>38</v>
      </c>
      <c r="I33" s="57"/>
      <c r="J33" s="57"/>
      <c r="K33" s="57"/>
      <c r="L33" s="20"/>
      <c r="M33" s="23"/>
      <c r="N33" s="21"/>
      <c r="O33" s="1"/>
      <c r="P33" s="1"/>
    </row>
    <row r="34" spans="1:16" s="8" customFormat="1" ht="25.5" customHeight="1">
      <c r="A34" s="18"/>
      <c r="B34" s="55"/>
      <c r="C34" s="55"/>
      <c r="D34" s="36"/>
      <c r="E34" s="35"/>
      <c r="F34" s="35"/>
      <c r="G34" s="35"/>
      <c r="H34" s="35"/>
      <c r="I34" s="37"/>
      <c r="J34" s="37"/>
      <c r="K34" s="35"/>
      <c r="L34" s="35"/>
      <c r="M34" s="35"/>
      <c r="N34" s="35"/>
      <c r="O34" s="35"/>
      <c r="P34" s="1"/>
    </row>
    <row r="35" spans="1:16" s="8" customFormat="1" ht="26.25">
      <c r="A35" s="18"/>
      <c r="B35" s="19"/>
      <c r="C35" s="19"/>
      <c r="D35" s="4"/>
      <c r="E35" s="4"/>
      <c r="F35" s="4"/>
      <c r="G35" s="4"/>
      <c r="H35" s="4"/>
      <c r="I35" s="19"/>
      <c r="J35" s="19"/>
      <c r="K35" s="20"/>
      <c r="L35" s="20"/>
      <c r="M35" s="21"/>
      <c r="N35" s="21"/>
      <c r="O35" s="1"/>
      <c r="P35" s="1"/>
    </row>
  </sheetData>
  <sheetProtection selectLockedCells="1" selectUnlockedCells="1"/>
  <mergeCells count="36">
    <mergeCell ref="B32:D32"/>
    <mergeCell ref="B34:C34"/>
    <mergeCell ref="H32:K32"/>
    <mergeCell ref="B33:D33"/>
    <mergeCell ref="A24:A26"/>
    <mergeCell ref="B24:P26"/>
    <mergeCell ref="B27:P27"/>
    <mergeCell ref="H29:K29"/>
    <mergeCell ref="H30:K30"/>
    <mergeCell ref="H33:K33"/>
    <mergeCell ref="B29:D29"/>
    <mergeCell ref="B30:D30"/>
    <mergeCell ref="B31:D31"/>
    <mergeCell ref="H31:K31"/>
    <mergeCell ref="A18:A19"/>
    <mergeCell ref="C18:C19"/>
    <mergeCell ref="A20:A21"/>
    <mergeCell ref="C20:C21"/>
    <mergeCell ref="A22:B22"/>
    <mergeCell ref="A23:B23"/>
    <mergeCell ref="J11:L11"/>
    <mergeCell ref="M11:O11"/>
    <mergeCell ref="A14:A15"/>
    <mergeCell ref="C14:C15"/>
    <mergeCell ref="A16:A17"/>
    <mergeCell ref="C16:C17"/>
    <mergeCell ref="A4:P4"/>
    <mergeCell ref="A5:P5"/>
    <mergeCell ref="A6:P6"/>
    <mergeCell ref="A7:P7"/>
    <mergeCell ref="A10:B12"/>
    <mergeCell ref="C10:C12"/>
    <mergeCell ref="D10:O10"/>
    <mergeCell ref="P10:P12"/>
    <mergeCell ref="D11:F11"/>
    <mergeCell ref="G11:I11"/>
  </mergeCells>
  <printOptions horizontalCentered="1"/>
  <pageMargins left="0.1968503937007874" right="0.1968503937007874" top="0.7874015748031497" bottom="0.5905511811023623" header="0.5118110236220472" footer="0.15748031496062992"/>
  <pageSetup fitToHeight="1" fitToWidth="1" horizontalDpi="600" verticalDpi="600" orientation="landscape" paperSize="9" scale="51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70" zoomScaleNormal="70" zoomScalePageLayoutView="0" workbookViewId="0" topLeftCell="C1">
      <selection activeCell="O21" sqref="O21"/>
    </sheetView>
  </sheetViews>
  <sheetFormatPr defaultColWidth="9.00390625" defaultRowHeight="9.75" customHeight="1"/>
  <cols>
    <col min="1" max="1" width="29.625" style="1" customWidth="1"/>
    <col min="2" max="2" width="20.875" style="1" customWidth="1"/>
    <col min="3" max="3" width="17.375" style="1" customWidth="1"/>
    <col min="4" max="15" width="16.75390625" style="1" customWidth="1"/>
    <col min="16" max="16" width="16.375" style="1" customWidth="1"/>
    <col min="17" max="17" width="9.125" style="1" customWidth="1"/>
    <col min="18" max="24" width="0" style="1" hidden="1" customWidth="1"/>
    <col min="25" max="16384" width="9.125" style="1" customWidth="1"/>
  </cols>
  <sheetData>
    <row r="1" spans="1:16" s="7" customFormat="1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7" customFormat="1" ht="21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7" customFormat="1" ht="27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8" customFormat="1" ht="20.2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8" customFormat="1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7" ht="11.25" customHeight="1"/>
    <row r="8" spans="1:16" ht="42.75" customHeight="1">
      <c r="A8" s="43" t="s">
        <v>2</v>
      </c>
      <c r="B8" s="43"/>
      <c r="C8" s="44" t="s">
        <v>3</v>
      </c>
      <c r="D8" s="45" t="s">
        <v>40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4</v>
      </c>
    </row>
    <row r="9" spans="1:16" ht="30.75" customHeight="1">
      <c r="A9" s="43"/>
      <c r="B9" s="43"/>
      <c r="C9" s="44"/>
      <c r="D9" s="45" t="s">
        <v>5</v>
      </c>
      <c r="E9" s="45"/>
      <c r="F9" s="45"/>
      <c r="G9" s="45" t="s">
        <v>6</v>
      </c>
      <c r="H9" s="45"/>
      <c r="I9" s="45"/>
      <c r="J9" s="45" t="s">
        <v>7</v>
      </c>
      <c r="K9" s="45"/>
      <c r="L9" s="45"/>
      <c r="M9" s="45" t="s">
        <v>8</v>
      </c>
      <c r="N9" s="45"/>
      <c r="O9" s="45"/>
      <c r="P9" s="46"/>
    </row>
    <row r="10" spans="1:16" ht="31.5" customHeight="1">
      <c r="A10" s="43"/>
      <c r="B10" s="43"/>
      <c r="C10" s="44"/>
      <c r="D10" s="26" t="s">
        <v>9</v>
      </c>
      <c r="E10" s="26" t="s">
        <v>10</v>
      </c>
      <c r="F10" s="26" t="s">
        <v>11</v>
      </c>
      <c r="G10" s="26" t="s">
        <v>12</v>
      </c>
      <c r="H10" s="26" t="s">
        <v>13</v>
      </c>
      <c r="I10" s="26" t="s">
        <v>14</v>
      </c>
      <c r="J10" s="26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26" t="s">
        <v>20</v>
      </c>
      <c r="P10" s="46"/>
    </row>
    <row r="11" spans="1:16" ht="18" customHeight="1">
      <c r="A11" s="9">
        <v>1</v>
      </c>
      <c r="B11" s="9">
        <v>2</v>
      </c>
      <c r="C11" s="24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</row>
    <row r="12" spans="1:16" ht="21" customHeight="1">
      <c r="A12" s="47" t="s">
        <v>21</v>
      </c>
      <c r="B12" s="10" t="s">
        <v>22</v>
      </c>
      <c r="C12" s="48" t="s">
        <v>23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16" ht="33" customHeight="1">
      <c r="A13" s="47"/>
      <c r="B13" s="10" t="s">
        <v>24</v>
      </c>
      <c r="C13" s="48"/>
      <c r="D13" s="28"/>
      <c r="E13" s="28"/>
      <c r="F13" s="28"/>
      <c r="G13" s="28"/>
      <c r="H13" s="28"/>
      <c r="I13" s="28"/>
      <c r="J13" s="28"/>
      <c r="K13" s="30"/>
      <c r="L13" s="30"/>
      <c r="M13" s="30"/>
      <c r="N13" s="30"/>
      <c r="O13" s="30"/>
      <c r="P13" s="31"/>
    </row>
    <row r="14" spans="1:16" ht="21" customHeight="1">
      <c r="A14" s="47" t="s">
        <v>21</v>
      </c>
      <c r="B14" s="10" t="s">
        <v>22</v>
      </c>
      <c r="C14" s="49" t="s">
        <v>25</v>
      </c>
      <c r="D14" s="28"/>
      <c r="E14" s="28"/>
      <c r="F14" s="28"/>
      <c r="G14" s="28"/>
      <c r="H14" s="28"/>
      <c r="I14" s="28"/>
      <c r="J14" s="28"/>
      <c r="K14" s="30"/>
      <c r="L14" s="30"/>
      <c r="M14" s="30"/>
      <c r="N14" s="30"/>
      <c r="O14" s="30"/>
      <c r="P14" s="31"/>
    </row>
    <row r="15" spans="1:23" ht="33" customHeight="1">
      <c r="A15" s="47"/>
      <c r="B15" s="10" t="s">
        <v>24</v>
      </c>
      <c r="C15" s="49"/>
      <c r="D15" s="28"/>
      <c r="E15" s="28"/>
      <c r="F15" s="28"/>
      <c r="G15" s="28"/>
      <c r="H15" s="28"/>
      <c r="I15" s="28"/>
      <c r="J15" s="28"/>
      <c r="K15" s="30"/>
      <c r="L15" s="30"/>
      <c r="M15" s="30"/>
      <c r="N15" s="30"/>
      <c r="O15" s="30"/>
      <c r="P15" s="31"/>
      <c r="R15"/>
      <c r="S15"/>
      <c r="T15"/>
      <c r="U15"/>
      <c r="V15"/>
      <c r="W15"/>
    </row>
    <row r="16" spans="1:24" ht="21" customHeight="1">
      <c r="A16" s="47" t="s">
        <v>21</v>
      </c>
      <c r="B16" s="10" t="s">
        <v>22</v>
      </c>
      <c r="C16" s="49" t="s">
        <v>26</v>
      </c>
      <c r="D16" s="28">
        <v>357.338</v>
      </c>
      <c r="E16" s="28">
        <v>396.658</v>
      </c>
      <c r="F16" s="28">
        <v>412.155</v>
      </c>
      <c r="G16" s="28">
        <v>292.473</v>
      </c>
      <c r="H16" s="28">
        <v>316.907</v>
      </c>
      <c r="I16" s="28">
        <v>340.303</v>
      </c>
      <c r="J16" s="28">
        <v>353.849</v>
      </c>
      <c r="K16" s="32">
        <v>340.771</v>
      </c>
      <c r="L16" s="32">
        <v>276.37</v>
      </c>
      <c r="M16" s="32">
        <v>379.169</v>
      </c>
      <c r="N16" s="32">
        <v>440.089</v>
      </c>
      <c r="O16" s="32">
        <v>482.348</v>
      </c>
      <c r="P16" s="38">
        <f>SUM(D16:O16)</f>
        <v>4388.43</v>
      </c>
      <c r="Q16" s="34"/>
      <c r="R16" s="11">
        <v>67618</v>
      </c>
      <c r="S16" s="11">
        <v>76271</v>
      </c>
      <c r="T16" s="11">
        <v>117744</v>
      </c>
      <c r="U16" s="11">
        <v>98272</v>
      </c>
      <c r="V16" s="11">
        <v>208068</v>
      </c>
      <c r="W16" s="11">
        <v>567973</v>
      </c>
      <c r="X16" s="1">
        <f>Q16-(Q16*0.03)</f>
        <v>0</v>
      </c>
    </row>
    <row r="17" spans="1:16" ht="33" customHeight="1">
      <c r="A17" s="47"/>
      <c r="B17" s="10" t="s">
        <v>24</v>
      </c>
      <c r="C17" s="49"/>
      <c r="D17" s="28">
        <v>0.172</v>
      </c>
      <c r="E17" s="28">
        <v>0.2</v>
      </c>
      <c r="F17" s="28">
        <v>0.176</v>
      </c>
      <c r="G17" s="28">
        <v>0.151</v>
      </c>
      <c r="H17" s="28">
        <v>0.206</v>
      </c>
      <c r="I17" s="28">
        <v>0.203</v>
      </c>
      <c r="J17" s="28">
        <v>0.212</v>
      </c>
      <c r="K17" s="28">
        <v>0.218</v>
      </c>
      <c r="L17" s="28">
        <v>0.178</v>
      </c>
      <c r="M17" s="28">
        <v>0.246</v>
      </c>
      <c r="N17" s="28">
        <v>0.245</v>
      </c>
      <c r="O17" s="28">
        <v>0.294</v>
      </c>
      <c r="P17" s="29">
        <f>SUM(D17:O17)/12</f>
        <v>0.20841666666666667</v>
      </c>
    </row>
    <row r="18" spans="1:23" ht="21" customHeight="1">
      <c r="A18" s="47" t="s">
        <v>21</v>
      </c>
      <c r="B18" s="10" t="s">
        <v>22</v>
      </c>
      <c r="C18" s="48" t="s">
        <v>27</v>
      </c>
      <c r="D18" s="28">
        <v>5.149</v>
      </c>
      <c r="E18" s="28">
        <v>4.564</v>
      </c>
      <c r="F18" s="28">
        <v>6.436</v>
      </c>
      <c r="G18" s="28">
        <v>6.436</v>
      </c>
      <c r="H18" s="28">
        <v>5.617</v>
      </c>
      <c r="I18" s="28">
        <v>9.362</v>
      </c>
      <c r="J18" s="28">
        <v>8.66</v>
      </c>
      <c r="K18" s="33">
        <v>10.532</v>
      </c>
      <c r="L18" s="33">
        <v>8.075</v>
      </c>
      <c r="M18" s="33">
        <v>4.681</v>
      </c>
      <c r="N18" s="33">
        <v>4.447</v>
      </c>
      <c r="O18" s="33">
        <v>2.809</v>
      </c>
      <c r="P18" s="39">
        <f>SUM(D18:O18)</f>
        <v>76.768</v>
      </c>
      <c r="R18" s="14">
        <v>2000</v>
      </c>
      <c r="S18" s="14">
        <v>1400</v>
      </c>
      <c r="T18" s="14">
        <v>3700</v>
      </c>
      <c r="U18" s="14">
        <v>2200</v>
      </c>
      <c r="V18" s="14">
        <v>11500</v>
      </c>
      <c r="W18" s="15">
        <f>SUM(R18:V18)</f>
        <v>20800</v>
      </c>
    </row>
    <row r="19" spans="1:23" ht="33" customHeight="1">
      <c r="A19" s="47"/>
      <c r="B19" s="10" t="s">
        <v>24</v>
      </c>
      <c r="C19" s="48"/>
      <c r="D19" s="28">
        <v>0.02</v>
      </c>
      <c r="E19" s="28">
        <v>0.019</v>
      </c>
      <c r="F19" s="28">
        <v>0.019</v>
      </c>
      <c r="G19" s="28">
        <v>0.018</v>
      </c>
      <c r="H19" s="28">
        <v>0.018</v>
      </c>
      <c r="I19" s="28">
        <v>0.019</v>
      </c>
      <c r="J19" s="28">
        <v>0.019</v>
      </c>
      <c r="K19" s="28">
        <v>0.018</v>
      </c>
      <c r="L19" s="28">
        <v>0.018</v>
      </c>
      <c r="M19" s="28">
        <v>0.018</v>
      </c>
      <c r="N19" s="28">
        <v>0.019</v>
      </c>
      <c r="O19" s="28">
        <v>0.02</v>
      </c>
      <c r="P19" s="39">
        <f>SUM(D19:O19)/12</f>
        <v>0.018749999999999996</v>
      </c>
      <c r="R19" s="12">
        <v>2.8</v>
      </c>
      <c r="S19" s="12">
        <v>1.9</v>
      </c>
      <c r="T19" s="12">
        <v>5.1</v>
      </c>
      <c r="U19" s="12">
        <v>1.3</v>
      </c>
      <c r="V19" s="12">
        <v>16</v>
      </c>
      <c r="W19" s="13">
        <v>16</v>
      </c>
    </row>
    <row r="20" spans="1:16" ht="21" customHeight="1">
      <c r="A20" s="53" t="s">
        <v>28</v>
      </c>
      <c r="B20" s="53"/>
      <c r="C20" s="25"/>
      <c r="D20" s="29">
        <f>D16+D18</f>
        <v>362.487</v>
      </c>
      <c r="E20" s="29">
        <f aca="true" t="shared" si="0" ref="E20:O21">E16+E18</f>
        <v>401.22200000000004</v>
      </c>
      <c r="F20" s="29">
        <f t="shared" si="0"/>
        <v>418.59099999999995</v>
      </c>
      <c r="G20" s="29">
        <f t="shared" si="0"/>
        <v>298.909</v>
      </c>
      <c r="H20" s="29">
        <f t="shared" si="0"/>
        <v>322.524</v>
      </c>
      <c r="I20" s="29">
        <f t="shared" si="0"/>
        <v>349.665</v>
      </c>
      <c r="J20" s="29">
        <f t="shared" si="0"/>
        <v>362.509</v>
      </c>
      <c r="K20" s="29">
        <f t="shared" si="0"/>
        <v>351.303</v>
      </c>
      <c r="L20" s="29">
        <f t="shared" si="0"/>
        <v>284.445</v>
      </c>
      <c r="M20" s="29">
        <f t="shared" si="0"/>
        <v>383.84999999999997</v>
      </c>
      <c r="N20" s="29">
        <f t="shared" si="0"/>
        <v>444.536</v>
      </c>
      <c r="O20" s="29">
        <f t="shared" si="0"/>
        <v>485.15700000000004</v>
      </c>
      <c r="P20" s="29">
        <f>SUM(D20:O20)</f>
        <v>4465.197999999999</v>
      </c>
    </row>
    <row r="21" spans="1:16" ht="21" customHeight="1">
      <c r="A21" s="53" t="s">
        <v>29</v>
      </c>
      <c r="B21" s="53"/>
      <c r="C21" s="25"/>
      <c r="D21" s="29">
        <f>D17+D19</f>
        <v>0.19199999999999998</v>
      </c>
      <c r="E21" s="29">
        <f t="shared" si="0"/>
        <v>0.219</v>
      </c>
      <c r="F21" s="29">
        <f t="shared" si="0"/>
        <v>0.19499999999999998</v>
      </c>
      <c r="G21" s="29">
        <f t="shared" si="0"/>
        <v>0.16899999999999998</v>
      </c>
      <c r="H21" s="29">
        <f t="shared" si="0"/>
        <v>0.22399999999999998</v>
      </c>
      <c r="I21" s="29">
        <f t="shared" si="0"/>
        <v>0.222</v>
      </c>
      <c r="J21" s="29">
        <f t="shared" si="0"/>
        <v>0.23099999999999998</v>
      </c>
      <c r="K21" s="29">
        <f t="shared" si="0"/>
        <v>0.236</v>
      </c>
      <c r="L21" s="29">
        <f t="shared" si="0"/>
        <v>0.19599999999999998</v>
      </c>
      <c r="M21" s="29">
        <f t="shared" si="0"/>
        <v>0.264</v>
      </c>
      <c r="N21" s="29">
        <f t="shared" si="0"/>
        <v>0.264</v>
      </c>
      <c r="O21" s="29">
        <f t="shared" si="0"/>
        <v>0.314</v>
      </c>
      <c r="P21" s="29">
        <f>SUM(D21:O21)/12</f>
        <v>0.22716666666666666</v>
      </c>
    </row>
    <row r="22" spans="1:16" s="8" customFormat="1" ht="26.25">
      <c r="A22" s="18"/>
      <c r="B22" s="19"/>
      <c r="C22" s="19"/>
      <c r="D22" s="4"/>
      <c r="E22" s="4"/>
      <c r="F22" s="4"/>
      <c r="G22" s="4"/>
      <c r="H22" s="4"/>
      <c r="I22" s="19"/>
      <c r="J22" s="19"/>
      <c r="K22" s="20"/>
      <c r="L22" s="20"/>
      <c r="M22" s="21"/>
      <c r="N22" s="21"/>
      <c r="O22" s="1"/>
      <c r="P22" s="1"/>
    </row>
  </sheetData>
  <sheetProtection/>
  <mergeCells count="22">
    <mergeCell ref="A16:A17"/>
    <mergeCell ref="C16:C17"/>
    <mergeCell ref="A18:A19"/>
    <mergeCell ref="C18:C19"/>
    <mergeCell ref="A20:B20"/>
    <mergeCell ref="A21:B21"/>
    <mergeCell ref="J9:L9"/>
    <mergeCell ref="M9:O9"/>
    <mergeCell ref="A12:A13"/>
    <mergeCell ref="C12:C13"/>
    <mergeCell ref="A14:A15"/>
    <mergeCell ref="C14:C15"/>
    <mergeCell ref="A2:P2"/>
    <mergeCell ref="A3:P3"/>
    <mergeCell ref="A4:P4"/>
    <mergeCell ref="A5:P5"/>
    <mergeCell ref="A8:B10"/>
    <mergeCell ref="C8:C10"/>
    <mergeCell ref="D8:O8"/>
    <mergeCell ref="P8:P10"/>
    <mergeCell ref="D9:F9"/>
    <mergeCell ref="G9:I9"/>
  </mergeCells>
  <printOptions horizontalCentered="1"/>
  <pageMargins left="0.1968503937007874" right="0.1968503937007874" top="0.3937007874015748" bottom="0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:O30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10.625" style="0" bestFit="1" customWidth="1"/>
  </cols>
  <sheetData>
    <row r="1" spans="1:16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0.25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2"/>
    </row>
    <row r="3" spans="1:16" ht="20.25">
      <c r="A3" s="41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91"/>
    </row>
    <row r="4" spans="1:16" ht="20.2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2"/>
    </row>
    <row r="6" spans="1:15" ht="15.75">
      <c r="A6" s="62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2.75">
      <c r="A8" s="65"/>
      <c r="B8" s="66"/>
      <c r="C8" s="67" t="s">
        <v>92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 ht="12.75">
      <c r="A9" s="70" t="s">
        <v>49</v>
      </c>
      <c r="B9" s="71" t="s">
        <v>50</v>
      </c>
      <c r="C9" s="68" t="s">
        <v>51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2" t="s">
        <v>52</v>
      </c>
    </row>
    <row r="10" spans="1:15" ht="12.75">
      <c r="A10" s="71"/>
      <c r="B10" s="71"/>
      <c r="C10" s="68" t="s">
        <v>53</v>
      </c>
      <c r="D10" s="68"/>
      <c r="E10" s="68"/>
      <c r="F10" s="68" t="s">
        <v>54</v>
      </c>
      <c r="G10" s="68"/>
      <c r="H10" s="68"/>
      <c r="I10" s="68" t="s">
        <v>55</v>
      </c>
      <c r="J10" s="68"/>
      <c r="K10" s="68"/>
      <c r="L10" s="68" t="s">
        <v>56</v>
      </c>
      <c r="M10" s="68"/>
      <c r="N10" s="68"/>
      <c r="O10" s="72"/>
    </row>
    <row r="11" spans="1:15" ht="12.75">
      <c r="A11" s="71"/>
      <c r="B11" s="71"/>
      <c r="C11" s="73" t="s">
        <v>57</v>
      </c>
      <c r="D11" s="73" t="s">
        <v>58</v>
      </c>
      <c r="E11" s="73" t="s">
        <v>59</v>
      </c>
      <c r="F11" s="73" t="s">
        <v>60</v>
      </c>
      <c r="G11" s="73" t="s">
        <v>61</v>
      </c>
      <c r="H11" s="73" t="s">
        <v>62</v>
      </c>
      <c r="I11" s="73" t="s">
        <v>63</v>
      </c>
      <c r="J11" s="73" t="s">
        <v>64</v>
      </c>
      <c r="K11" s="73" t="s">
        <v>65</v>
      </c>
      <c r="L11" s="73" t="s">
        <v>66</v>
      </c>
      <c r="M11" s="73" t="s">
        <v>67</v>
      </c>
      <c r="N11" s="73" t="s">
        <v>68</v>
      </c>
      <c r="O11" s="72"/>
    </row>
    <row r="12" spans="1:15" ht="12.75">
      <c r="A12" s="73" t="s">
        <v>69</v>
      </c>
      <c r="B12" s="73" t="s">
        <v>70</v>
      </c>
      <c r="C12" s="73" t="s">
        <v>71</v>
      </c>
      <c r="D12" s="73" t="s">
        <v>72</v>
      </c>
      <c r="E12" s="73" t="s">
        <v>73</v>
      </c>
      <c r="F12" s="73" t="s">
        <v>74</v>
      </c>
      <c r="G12" s="73" t="s">
        <v>75</v>
      </c>
      <c r="H12" s="73" t="s">
        <v>76</v>
      </c>
      <c r="I12" s="73" t="s">
        <v>77</v>
      </c>
      <c r="J12" s="73" t="s">
        <v>78</v>
      </c>
      <c r="K12" s="73" t="s">
        <v>79</v>
      </c>
      <c r="L12" s="73" t="s">
        <v>80</v>
      </c>
      <c r="M12" s="73" t="s">
        <v>81</v>
      </c>
      <c r="N12" s="73" t="s">
        <v>82</v>
      </c>
      <c r="O12" s="73" t="s">
        <v>83</v>
      </c>
    </row>
    <row r="13" spans="1:15" s="89" customFormat="1" ht="12.75">
      <c r="A13" s="74" t="s">
        <v>84</v>
      </c>
      <c r="B13" s="90"/>
      <c r="C13" s="75">
        <f>SUM(C14:C17)</f>
        <v>503.738</v>
      </c>
      <c r="D13" s="75">
        <f aca="true" t="shared" si="0" ref="D13:N13">SUM(D14:D17)</f>
        <v>401.972</v>
      </c>
      <c r="E13" s="75">
        <f t="shared" si="0"/>
        <v>426.072</v>
      </c>
      <c r="F13" s="75">
        <f t="shared" si="0"/>
        <v>388.188</v>
      </c>
      <c r="G13" s="75">
        <f t="shared" si="0"/>
        <v>392.565</v>
      </c>
      <c r="H13" s="75">
        <f t="shared" si="0"/>
        <v>426.943</v>
      </c>
      <c r="I13" s="75">
        <f t="shared" si="0"/>
        <v>530.471</v>
      </c>
      <c r="J13" s="75">
        <f t="shared" si="0"/>
        <v>555.486</v>
      </c>
      <c r="K13" s="75">
        <f t="shared" si="0"/>
        <v>482.043</v>
      </c>
      <c r="L13" s="75">
        <f t="shared" si="0"/>
        <v>460.832</v>
      </c>
      <c r="M13" s="75">
        <f t="shared" si="0"/>
        <v>538.8100000000001</v>
      </c>
      <c r="N13" s="75">
        <f t="shared" si="0"/>
        <v>527.151</v>
      </c>
      <c r="O13" s="76">
        <f>SUM(C13:N13)</f>
        <v>5634.271000000001</v>
      </c>
    </row>
    <row r="14" spans="1:15" ht="12.75">
      <c r="A14" s="77" t="s">
        <v>85</v>
      </c>
      <c r="B14" s="73" t="s">
        <v>86</v>
      </c>
      <c r="C14" s="78">
        <v>503.726</v>
      </c>
      <c r="D14" s="78">
        <v>401.9</v>
      </c>
      <c r="E14" s="78">
        <v>425.544</v>
      </c>
      <c r="F14" s="78">
        <v>388.188</v>
      </c>
      <c r="G14" s="78">
        <v>373.553</v>
      </c>
      <c r="H14" s="78">
        <v>410.217</v>
      </c>
      <c r="I14" s="78">
        <v>512.269</v>
      </c>
      <c r="J14" s="78">
        <v>530.38</v>
      </c>
      <c r="K14" s="78">
        <v>464.878</v>
      </c>
      <c r="L14" s="78">
        <v>435.56</v>
      </c>
      <c r="M14" s="78">
        <v>512.321</v>
      </c>
      <c r="N14" s="78">
        <v>492.368</v>
      </c>
      <c r="O14" s="76">
        <f>SUM(C14:N14)</f>
        <v>5450.904</v>
      </c>
    </row>
    <row r="15" spans="1:15" ht="12.75">
      <c r="A15" s="77"/>
      <c r="B15" s="73" t="s">
        <v>87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6">
        <f>SUM(C15:N15)</f>
        <v>0</v>
      </c>
    </row>
    <row r="16" spans="1:15" ht="12.75">
      <c r="A16" s="77"/>
      <c r="B16" s="73" t="s">
        <v>88</v>
      </c>
      <c r="C16" s="73">
        <v>0.012</v>
      </c>
      <c r="D16" s="73">
        <v>0.072</v>
      </c>
      <c r="E16" s="73">
        <v>0.528</v>
      </c>
      <c r="F16" s="73"/>
      <c r="G16" s="73">
        <v>19.012</v>
      </c>
      <c r="H16" s="73">
        <v>16.726</v>
      </c>
      <c r="I16" s="73">
        <v>18.202</v>
      </c>
      <c r="J16" s="73">
        <v>25.106</v>
      </c>
      <c r="K16" s="73">
        <v>17.165</v>
      </c>
      <c r="L16" s="73">
        <v>25.272</v>
      </c>
      <c r="M16" s="73">
        <v>26.489</v>
      </c>
      <c r="N16" s="73">
        <v>34.783</v>
      </c>
      <c r="O16" s="76">
        <f>SUM(C16:N16)</f>
        <v>183.36699999999996</v>
      </c>
    </row>
    <row r="17" spans="1:15" ht="12.75">
      <c r="A17" s="77"/>
      <c r="B17" s="79" t="s">
        <v>89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6">
        <f>SUM(C17:N17)</f>
        <v>0</v>
      </c>
    </row>
    <row r="19" spans="1:15" ht="18.75">
      <c r="A19" s="63" t="s">
        <v>90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>
      <c r="A21" s="65"/>
      <c r="B21" s="66"/>
      <c r="C21" s="67" t="s">
        <v>92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 ht="12.75">
      <c r="A22" s="70" t="s">
        <v>49</v>
      </c>
      <c r="B22" s="71" t="s">
        <v>50</v>
      </c>
      <c r="C22" s="68" t="s">
        <v>51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2" t="s">
        <v>52</v>
      </c>
    </row>
    <row r="23" spans="1:15" ht="12.75">
      <c r="A23" s="71"/>
      <c r="B23" s="71"/>
      <c r="C23" s="68" t="s">
        <v>53</v>
      </c>
      <c r="D23" s="68"/>
      <c r="E23" s="68"/>
      <c r="F23" s="68" t="s">
        <v>54</v>
      </c>
      <c r="G23" s="68"/>
      <c r="H23" s="68"/>
      <c r="I23" s="68" t="s">
        <v>55</v>
      </c>
      <c r="J23" s="68"/>
      <c r="K23" s="68"/>
      <c r="L23" s="68" t="s">
        <v>56</v>
      </c>
      <c r="M23" s="68"/>
      <c r="N23" s="68"/>
      <c r="O23" s="72"/>
    </row>
    <row r="24" spans="1:15" ht="12.75">
      <c r="A24" s="71"/>
      <c r="B24" s="71"/>
      <c r="C24" s="73" t="s">
        <v>57</v>
      </c>
      <c r="D24" s="73" t="s">
        <v>58</v>
      </c>
      <c r="E24" s="73" t="s">
        <v>59</v>
      </c>
      <c r="F24" s="73" t="s">
        <v>60</v>
      </c>
      <c r="G24" s="73" t="s">
        <v>61</v>
      </c>
      <c r="H24" s="73" t="s">
        <v>62</v>
      </c>
      <c r="I24" s="73" t="s">
        <v>63</v>
      </c>
      <c r="J24" s="73" t="s">
        <v>64</v>
      </c>
      <c r="K24" s="73" t="s">
        <v>65</v>
      </c>
      <c r="L24" s="73" t="s">
        <v>66</v>
      </c>
      <c r="M24" s="73" t="s">
        <v>67</v>
      </c>
      <c r="N24" s="73" t="s">
        <v>68</v>
      </c>
      <c r="O24" s="72"/>
    </row>
    <row r="25" spans="1:15" ht="12.75">
      <c r="A25" s="73" t="s">
        <v>69</v>
      </c>
      <c r="B25" s="73" t="s">
        <v>70</v>
      </c>
      <c r="C25" s="73" t="s">
        <v>71</v>
      </c>
      <c r="D25" s="73" t="s">
        <v>72</v>
      </c>
      <c r="E25" s="73" t="s">
        <v>73</v>
      </c>
      <c r="F25" s="73" t="s">
        <v>74</v>
      </c>
      <c r="G25" s="73" t="s">
        <v>75</v>
      </c>
      <c r="H25" s="73" t="s">
        <v>76</v>
      </c>
      <c r="I25" s="73" t="s">
        <v>77</v>
      </c>
      <c r="J25" s="73" t="s">
        <v>78</v>
      </c>
      <c r="K25" s="73" t="s">
        <v>79</v>
      </c>
      <c r="L25" s="73" t="s">
        <v>80</v>
      </c>
      <c r="M25" s="73" t="s">
        <v>81</v>
      </c>
      <c r="N25" s="73" t="s">
        <v>82</v>
      </c>
      <c r="O25" s="73" t="s">
        <v>83</v>
      </c>
    </row>
    <row r="26" spans="1:15" s="89" customFormat="1" ht="12.75">
      <c r="A26" s="85" t="s">
        <v>84</v>
      </c>
      <c r="B26" s="86"/>
      <c r="C26" s="87">
        <f>SUM(C27:C30)</f>
        <v>0.92</v>
      </c>
      <c r="D26" s="87">
        <f aca="true" t="shared" si="1" ref="D26:N26">SUM(D27:D30)</f>
        <v>0.845</v>
      </c>
      <c r="E26" s="87">
        <f t="shared" si="1"/>
        <v>0.996</v>
      </c>
      <c r="F26" s="87">
        <f t="shared" si="1"/>
        <v>1.055</v>
      </c>
      <c r="G26" s="87">
        <f t="shared" si="1"/>
        <v>0.97</v>
      </c>
      <c r="H26" s="87">
        <f t="shared" si="1"/>
        <v>1.029</v>
      </c>
      <c r="I26" s="87">
        <f t="shared" si="1"/>
        <v>1.085</v>
      </c>
      <c r="J26" s="87">
        <f t="shared" si="1"/>
        <v>0.995</v>
      </c>
      <c r="K26" s="87">
        <f t="shared" si="1"/>
        <v>1.055</v>
      </c>
      <c r="L26" s="87">
        <f t="shared" si="1"/>
        <v>1.225</v>
      </c>
      <c r="M26" s="87">
        <f t="shared" si="1"/>
        <v>1.239</v>
      </c>
      <c r="N26" s="87">
        <f t="shared" si="1"/>
        <v>1.226</v>
      </c>
      <c r="O26" s="88">
        <f>SUM(C26:N26)/12</f>
        <v>1.0533333333333335</v>
      </c>
    </row>
    <row r="27" spans="1:15" ht="12.75">
      <c r="A27" s="77" t="s">
        <v>85</v>
      </c>
      <c r="B27" s="73" t="s">
        <v>86</v>
      </c>
      <c r="C27" s="81">
        <v>0.92</v>
      </c>
      <c r="D27" s="81">
        <v>0.845</v>
      </c>
      <c r="E27" s="81">
        <v>0.996</v>
      </c>
      <c r="F27" s="81">
        <v>1.055</v>
      </c>
      <c r="G27" s="81">
        <v>0.97</v>
      </c>
      <c r="H27" s="81">
        <v>1.029</v>
      </c>
      <c r="I27" s="81">
        <v>1.085</v>
      </c>
      <c r="J27" s="81">
        <v>0.995</v>
      </c>
      <c r="K27" s="81">
        <v>1.055</v>
      </c>
      <c r="L27" s="81">
        <v>1.225</v>
      </c>
      <c r="M27" s="81">
        <v>1.239</v>
      </c>
      <c r="N27" s="81">
        <v>1.226</v>
      </c>
      <c r="O27" s="84">
        <f>SUM(C27:N27)/12</f>
        <v>1.0533333333333335</v>
      </c>
    </row>
    <row r="28" spans="1:15" ht="12.75">
      <c r="A28" s="77"/>
      <c r="B28" s="73" t="s">
        <v>87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66"/>
    </row>
    <row r="29" spans="1:15" ht="12.75">
      <c r="A29" s="77"/>
      <c r="B29" s="73" t="s">
        <v>88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82"/>
      <c r="N29" s="73"/>
      <c r="O29" s="80">
        <v>0</v>
      </c>
    </row>
    <row r="30" spans="1:15" ht="12.75">
      <c r="A30" s="77"/>
      <c r="B30" s="73" t="s">
        <v>91</v>
      </c>
      <c r="C30" s="66"/>
      <c r="D30" s="66"/>
      <c r="E30" s="83"/>
      <c r="F30" s="66"/>
      <c r="G30" s="83"/>
      <c r="H30" s="83"/>
      <c r="I30" s="83"/>
      <c r="J30" s="66"/>
      <c r="K30" s="66"/>
      <c r="L30" s="66"/>
      <c r="M30" s="66"/>
      <c r="N30" s="66"/>
      <c r="O30" s="66"/>
    </row>
  </sheetData>
  <sheetProtection/>
  <mergeCells count="23">
    <mergeCell ref="B22:B24"/>
    <mergeCell ref="C22:N22"/>
    <mergeCell ref="O22:O24"/>
    <mergeCell ref="C23:E23"/>
    <mergeCell ref="F23:H23"/>
    <mergeCell ref="I23:K23"/>
    <mergeCell ref="L23:N23"/>
    <mergeCell ref="C21:N21"/>
    <mergeCell ref="A2:O2"/>
    <mergeCell ref="A3:O3"/>
    <mergeCell ref="A4:O4"/>
    <mergeCell ref="A14:A17"/>
    <mergeCell ref="A27:A30"/>
    <mergeCell ref="A22:A24"/>
    <mergeCell ref="C8:N8"/>
    <mergeCell ref="A9:A11"/>
    <mergeCell ref="B9:B11"/>
    <mergeCell ref="C9:N9"/>
    <mergeCell ref="O9:O11"/>
    <mergeCell ref="C10:E10"/>
    <mergeCell ref="F10:H10"/>
    <mergeCell ref="I10:K10"/>
    <mergeCell ref="L10:N10"/>
  </mergeCells>
  <printOptions horizontalCentered="1"/>
  <pageMargins left="0.1968503937007874" right="0.1968503937007874" top="0.3937007874015748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muratova</cp:lastModifiedBy>
  <cp:lastPrinted>2017-03-02T09:37:31Z</cp:lastPrinted>
  <dcterms:created xsi:type="dcterms:W3CDTF">2015-10-26T10:29:21Z</dcterms:created>
  <dcterms:modified xsi:type="dcterms:W3CDTF">2017-03-02T09:44:45Z</dcterms:modified>
  <cp:category/>
  <cp:version/>
  <cp:contentType/>
  <cp:contentStatus/>
</cp:coreProperties>
</file>